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0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<sst xmlns="http://schemas.openxmlformats.org/spreadsheetml/2006/main" count="36" uniqueCount="28">
  <si>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 xml:space="preserve"> </t>
  </si>
  <si>
    <t>Frequency Low ?</t>
  </si>
  <si>
    <t>Frequency High ?</t>
  </si>
  <si>
    <t>Impedance ?</t>
  </si>
  <si>
    <t>FC=</t>
  </si>
  <si>
    <t>BW=</t>
  </si>
  <si>
    <t>W=</t>
  </si>
  <si>
    <t>Co=</t>
  </si>
  <si>
    <t>C1=</t>
  </si>
  <si>
    <t>C2=</t>
  </si>
  <si>
    <t>C3=</t>
  </si>
  <si>
    <t>Co1=</t>
  </si>
  <si>
    <t>Co2=</t>
  </si>
  <si>
    <t>Co3=</t>
  </si>
  <si>
    <t>C04=</t>
  </si>
  <si>
    <t>MHz</t>
  </si>
  <si>
    <t>MHz</t>
  </si>
  <si>
    <t>Ohm</t>
  </si>
  <si>
    <t>uH</t>
  </si>
  <si>
    <t>pF</t>
  </si>
  <si>
    <t>BPFのLow end の周波数を入力してください</t>
  </si>
  <si>
    <r>
      <t>BPFの</t>
    </r>
    <r>
      <rPr>
        <sz val="11"/>
        <rFont val="ＭＳ Ｐゴシック"/>
        <family val="3"/>
      </rPr>
      <t>High</t>
    </r>
    <r>
      <rPr>
        <sz val="11"/>
        <rFont val="ＭＳ Ｐゴシック"/>
        <family val="3"/>
      </rPr>
      <t xml:space="preserve"> end の周波数を入力してください</t>
    </r>
  </si>
  <si>
    <t>インピーダンスを入力してください</t>
  </si>
  <si>
    <r>
      <t xml:space="preserve">   BPF Calculator PR0N4  </t>
    </r>
    <r>
      <rPr>
        <sz val="11"/>
        <color indexed="10"/>
        <rFont val="ＭＳ Ｐゴシック"/>
        <family val="3"/>
      </rPr>
      <t xml:space="preserve"> </t>
    </r>
  </si>
  <si>
    <t>Coil Inductance=</t>
  </si>
  <si>
    <t>MHz</t>
  </si>
  <si>
    <t>L1=L2=L3=L4</t>
  </si>
  <si>
    <t xml:space="preserve">   Parallel resonant Buttrworth BPF , Ripple 0dB , N=4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</si>
</sst>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;;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80" fontId="5" fillId="0" borderId="0" xfId="0" applyNumberFormat="1" applyFont="1" applyFill="1" applyAlignment="1" applyProtection="1">
      <alignment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</xdr:row>
      <xdr:rowOff>19050</xdr:rowOff>
    </xdr:from>
    <xdr:to>
      <xdr:col>3</xdr:col>
      <xdr:colOff>2905125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190500"/>
          <a:ext cx="406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4-Element parallel resonant Butterworth Band-Pass Filter</a:t>
          </a:r>
        </a:p>
      </xdr:txBody>
    </xdr:sp>
    <xdr:clientData/>
  </xdr:twoCellAnchor>
  <xdr:twoCellAnchor>
    <xdr:from>
      <xdr:col>0</xdr:col>
      <xdr:colOff>361950</xdr:colOff>
      <xdr:row>3</xdr:row>
      <xdr:rowOff>19050</xdr:rowOff>
    </xdr:from>
    <xdr:to>
      <xdr:col>3</xdr:col>
      <xdr:colOff>2076450</xdr:colOff>
      <xdr:row>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581025"/>
          <a:ext cx="50006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並列同調型のBand-pass Filterで、中心周波数に対して、20 %までの帯域幅で
設計するソフト、コイルを４個使います。
直列同調型BPFでは作りにくいHigh Impedance 回路向きです。
</a:t>
          </a:r>
        </a:p>
      </xdr:txBody>
    </xdr:sp>
    <xdr:clientData/>
  </xdr:twoCellAnchor>
  <xdr:twoCellAnchor>
    <xdr:from>
      <xdr:col>0</xdr:col>
      <xdr:colOff>247650</xdr:colOff>
      <xdr:row>8</xdr:row>
      <xdr:rowOff>0</xdr:rowOff>
    </xdr:from>
    <xdr:to>
      <xdr:col>3</xdr:col>
      <xdr:colOff>2619375</xdr:colOff>
      <xdr:row>22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47650" y="1419225"/>
          <a:ext cx="565785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43</xdr:row>
      <xdr:rowOff>171450</xdr:rowOff>
    </xdr:from>
    <xdr:to>
      <xdr:col>3</xdr:col>
      <xdr:colOff>2562225</xdr:colOff>
      <xdr:row>45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114675" y="7848600"/>
          <a:ext cx="2733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Copyright ©   T.Shindo JA1DWM  2005</a:t>
          </a:r>
        </a:p>
      </xdr:txBody>
    </xdr:sp>
    <xdr:clientData/>
  </xdr:twoCellAnchor>
  <xdr:twoCellAnchor editAs="oneCell">
    <xdr:from>
      <xdr:col>0</xdr:col>
      <xdr:colOff>600075</xdr:colOff>
      <xdr:row>8</xdr:row>
      <xdr:rowOff>123825</xdr:rowOff>
    </xdr:from>
    <xdr:to>
      <xdr:col>3</xdr:col>
      <xdr:colOff>2409825</xdr:colOff>
      <xdr:row>21</xdr:row>
      <xdr:rowOff>114300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43050"/>
          <a:ext cx="5095875" cy="2219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showGridLines="0" showRowColHeaders="0" tabSelected="1" showOutlineSymbols="0" workbookViewId="0" topLeftCell="A16">
      <selection activeCell="B34" sqref="B34"/>
    </sheetView>
  </sheetViews>
  <sheetFormatPr defaultColWidth="9.00390625" defaultRowHeight="13.5"/>
  <cols>
    <col min="1" max="1" width="18.00390625" style="0" customWidth="1"/>
    <col min="2" max="2" width="15.875" style="0" customWidth="1"/>
    <col min="3" max="3" width="9.25390625" style="0" customWidth="1"/>
    <col min="4" max="4" width="39.50390625" style="0" customWidth="1"/>
  </cols>
  <sheetData>
    <row r="2" spans="1:3" ht="17.25">
      <c r="A2" s="1" t="s">
        <v>23</v>
      </c>
      <c r="C2" s="2" t="s">
        <v>0</v>
      </c>
    </row>
    <row r="24" ht="17.25">
      <c r="A24" s="1" t="s">
        <v>27</v>
      </c>
    </row>
    <row r="25" ht="14.25" thickBot="1"/>
    <row r="26" spans="1:4" ht="15" thickBot="1">
      <c r="A26" s="7" t="s">
        <v>1</v>
      </c>
      <c r="B26" s="6">
        <v>2.7</v>
      </c>
      <c r="C26" t="s">
        <v>15</v>
      </c>
      <c r="D26" s="4" t="s">
        <v>20</v>
      </c>
    </row>
    <row r="27" spans="1:4" s="3" customFormat="1" ht="15" thickBot="1">
      <c r="A27" s="7" t="s">
        <v>2</v>
      </c>
      <c r="B27" s="6">
        <v>2.9</v>
      </c>
      <c r="C27" s="3" t="s">
        <v>16</v>
      </c>
      <c r="D27" s="5" t="s">
        <v>21</v>
      </c>
    </row>
    <row r="28" spans="1:4" s="3" customFormat="1" ht="15" thickBot="1">
      <c r="A28" s="7" t="s">
        <v>3</v>
      </c>
      <c r="B28" s="6">
        <v>2000</v>
      </c>
      <c r="C28" s="3" t="s">
        <v>17</v>
      </c>
      <c r="D28" s="5" t="s">
        <v>22</v>
      </c>
    </row>
    <row r="29" spans="1:3" s="3" customFormat="1" ht="14.25">
      <c r="A29" s="8" t="s">
        <v>4</v>
      </c>
      <c r="B29" s="11">
        <f>SQRT(B26*B27)</f>
        <v>2.7982137159266447</v>
      </c>
      <c r="C29" s="9" t="s">
        <v>25</v>
      </c>
    </row>
    <row r="30" spans="1:3" s="3" customFormat="1" ht="14.25">
      <c r="A30" s="7" t="s">
        <v>5</v>
      </c>
      <c r="B30" s="12">
        <f>B27-B26</f>
        <v>0.19999999999999973</v>
      </c>
      <c r="C30" s="3" t="s">
        <v>16</v>
      </c>
    </row>
    <row r="31" spans="1:2" s="3" customFormat="1" ht="14.25">
      <c r="A31" s="8" t="s">
        <v>6</v>
      </c>
      <c r="B31" s="11">
        <f>6.28319*B29*10^6</f>
        <v>17581708.437773135</v>
      </c>
    </row>
    <row r="32" spans="1:4" s="3" customFormat="1" ht="14.25">
      <c r="A32" s="7" t="s">
        <v>24</v>
      </c>
      <c r="B32" s="13">
        <f>1/((B31*B31)*B33)*10^18</f>
        <v>8.71223026191661</v>
      </c>
      <c r="C32" s="3" t="s">
        <v>18</v>
      </c>
      <c r="D32" s="3" t="s">
        <v>26</v>
      </c>
    </row>
    <row r="33" spans="1:6" s="3" customFormat="1" ht="14.25">
      <c r="A33" s="8" t="s">
        <v>7</v>
      </c>
      <c r="B33" s="14">
        <f>0.93323/(6.28319*B30*10^6*B28)*10^12</f>
        <v>371.32014152047014</v>
      </c>
      <c r="C33" s="9" t="s">
        <v>19</v>
      </c>
      <c r="F33" s="10"/>
    </row>
    <row r="34" spans="1:3" s="3" customFormat="1" ht="14.25">
      <c r="A34" s="7" t="s">
        <v>8</v>
      </c>
      <c r="B34" s="13">
        <f>(0.93323*0.91058)/(6.28319*B29*10^6*B28)*10^12</f>
        <v>24.166609758307178</v>
      </c>
      <c r="C34" s="3" t="s">
        <v>19</v>
      </c>
    </row>
    <row r="35" spans="1:3" s="3" customFormat="1" ht="14.25">
      <c r="A35" s="7" t="s">
        <v>9</v>
      </c>
      <c r="B35" s="13">
        <f>(0.93323*0.69992)/(6.28319*B29*10^6*B28)*10^12</f>
        <v>18.57573579700231</v>
      </c>
      <c r="C35" s="3" t="s">
        <v>19</v>
      </c>
    </row>
    <row r="36" spans="1:3" s="3" customFormat="1" ht="14.25">
      <c r="A36" s="7" t="s">
        <v>10</v>
      </c>
      <c r="B36" s="13">
        <f>B34</f>
        <v>24.166609758307178</v>
      </c>
      <c r="C36" s="3" t="s">
        <v>19</v>
      </c>
    </row>
    <row r="37" spans="1:3" s="3" customFormat="1" ht="14.25">
      <c r="A37" s="7" t="s">
        <v>11</v>
      </c>
      <c r="B37" s="13">
        <f>B33-B34</f>
        <v>347.15353176216297</v>
      </c>
      <c r="C37" s="3" t="s">
        <v>19</v>
      </c>
    </row>
    <row r="38" spans="1:3" s="3" customFormat="1" ht="14.25">
      <c r="A38" s="7" t="s">
        <v>12</v>
      </c>
      <c r="B38" s="13">
        <f>B33-B34-B35</f>
        <v>328.57779596516065</v>
      </c>
      <c r="C38" s="3" t="s">
        <v>19</v>
      </c>
    </row>
    <row r="39" spans="1:3" s="3" customFormat="1" ht="14.25">
      <c r="A39" s="7" t="s">
        <v>13</v>
      </c>
      <c r="B39" s="13">
        <f>B38</f>
        <v>328.57779596516065</v>
      </c>
      <c r="C39" s="3" t="s">
        <v>19</v>
      </c>
    </row>
    <row r="40" spans="1:3" s="3" customFormat="1" ht="14.25">
      <c r="A40" s="7" t="s">
        <v>14</v>
      </c>
      <c r="B40" s="13">
        <f>B37</f>
        <v>347.15353176216297</v>
      </c>
      <c r="C40" s="3" t="s">
        <v>19</v>
      </c>
    </row>
    <row r="41" s="3" customFormat="1" ht="14.25"/>
    <row r="42" s="3" customFormat="1" ht="14.25"/>
    <row r="43" s="3" customFormat="1" ht="14.25"/>
    <row r="44" s="3" customFormat="1" ht="14.25"/>
  </sheetData>
  <sheetProtection password="F584" sheet="1" objects="1" scenarios="1"/>
  <protectedRanges>
    <protectedRange sqref="B28" name="範囲3"/>
    <protectedRange sqref="B26" name="範囲1"/>
    <protectedRange sqref="B27" name="範囲2"/>
  </protectedRanges>
  <printOptions horizontalCentered="1" verticalCentered="1"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　Shindo</cp:lastModifiedBy>
  <cp:lastPrinted>2005-10-03T22:41:18Z</cp:lastPrinted>
  <dcterms:created xsi:type="dcterms:W3CDTF">2005-09-29T01:58:28Z</dcterms:created>
  <dcterms:modified xsi:type="dcterms:W3CDTF">2005-10-10T02:12:47Z</dcterms:modified>
  <cp:category/>
  <cp:version/>
  <cp:contentType/>
  <cp:contentStatus/>
</cp:coreProperties>
</file>